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vykresy\akce2020\MŠ U Stadionu\Rozpočet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0" i="12" l="1"/>
  <c r="F39" i="1" s="1"/>
  <c r="BA52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1" i="12"/>
  <c r="M11" i="12" s="1"/>
  <c r="I11" i="12"/>
  <c r="I10" i="12" s="1"/>
  <c r="K11" i="12"/>
  <c r="K10" i="12" s="1"/>
  <c r="O11" i="12"/>
  <c r="Q11" i="12"/>
  <c r="Q10" i="12" s="1"/>
  <c r="U11" i="12"/>
  <c r="U10" i="12" s="1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Q14" i="12" s="1"/>
  <c r="U15" i="12"/>
  <c r="G17" i="12"/>
  <c r="M17" i="12" s="1"/>
  <c r="I17" i="12"/>
  <c r="K17" i="12"/>
  <c r="K14" i="12" s="1"/>
  <c r="O17" i="12"/>
  <c r="Q17" i="12"/>
  <c r="U17" i="12"/>
  <c r="U14" i="12" s="1"/>
  <c r="G20" i="12"/>
  <c r="G19" i="12" s="1"/>
  <c r="I50" i="1" s="1"/>
  <c r="I20" i="12"/>
  <c r="I19" i="12" s="1"/>
  <c r="K20" i="12"/>
  <c r="K19" i="12" s="1"/>
  <c r="O20" i="12"/>
  <c r="O19" i="12" s="1"/>
  <c r="Q20" i="12"/>
  <c r="Q19" i="12" s="1"/>
  <c r="U20" i="12"/>
  <c r="U19" i="12" s="1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K38" i="12"/>
  <c r="U38" i="12"/>
  <c r="G39" i="12"/>
  <c r="M39" i="12" s="1"/>
  <c r="M38" i="12" s="1"/>
  <c r="I39" i="12"/>
  <c r="I38" i="12" s="1"/>
  <c r="K39" i="12"/>
  <c r="O39" i="12"/>
  <c r="O38" i="12" s="1"/>
  <c r="Q39" i="12"/>
  <c r="Q38" i="12" s="1"/>
  <c r="U39" i="12"/>
  <c r="U41" i="12"/>
  <c r="G42" i="12"/>
  <c r="I42" i="12"/>
  <c r="K42" i="12"/>
  <c r="K41" i="12" s="1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I46" i="12"/>
  <c r="K46" i="12"/>
  <c r="K45" i="12" s="1"/>
  <c r="M46" i="12"/>
  <c r="O46" i="12"/>
  <c r="Q46" i="12"/>
  <c r="U46" i="12"/>
  <c r="U45" i="12" s="1"/>
  <c r="G47" i="12"/>
  <c r="M47" i="12" s="1"/>
  <c r="I47" i="12"/>
  <c r="K47" i="12"/>
  <c r="O47" i="12"/>
  <c r="O45" i="12" s="1"/>
  <c r="Q47" i="12"/>
  <c r="U47" i="12"/>
  <c r="G48" i="12"/>
  <c r="M48" i="12" s="1"/>
  <c r="I48" i="12"/>
  <c r="I45" i="12" s="1"/>
  <c r="K48" i="12"/>
  <c r="O48" i="12"/>
  <c r="Q48" i="12"/>
  <c r="Q45" i="12" s="1"/>
  <c r="U48" i="12"/>
  <c r="G50" i="12"/>
  <c r="I50" i="12"/>
  <c r="K50" i="12"/>
  <c r="M50" i="12"/>
  <c r="O50" i="12"/>
  <c r="Q50" i="12"/>
  <c r="U50" i="12"/>
  <c r="G51" i="12"/>
  <c r="G49" i="12" s="1"/>
  <c r="I56" i="1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U49" i="12" s="1"/>
  <c r="G56" i="12"/>
  <c r="I56" i="12"/>
  <c r="K56" i="12"/>
  <c r="O56" i="12"/>
  <c r="Q56" i="12"/>
  <c r="U56" i="12"/>
  <c r="G57" i="12"/>
  <c r="M57" i="12" s="1"/>
  <c r="I57" i="12"/>
  <c r="K57" i="12"/>
  <c r="O57" i="12"/>
  <c r="Q57" i="12"/>
  <c r="Q55" i="12" s="1"/>
  <c r="U57" i="12"/>
  <c r="G58" i="12"/>
  <c r="M58" i="12" s="1"/>
  <c r="I58" i="12"/>
  <c r="K58" i="12"/>
  <c r="K55" i="12" s="1"/>
  <c r="O58" i="12"/>
  <c r="Q58" i="12"/>
  <c r="U58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3" i="12"/>
  <c r="M63" i="12" s="1"/>
  <c r="I63" i="12"/>
  <c r="I62" i="12" s="1"/>
  <c r="K63" i="12"/>
  <c r="O63" i="12"/>
  <c r="O62" i="12" s="1"/>
  <c r="Q63" i="12"/>
  <c r="U63" i="12"/>
  <c r="G65" i="12"/>
  <c r="I65" i="12"/>
  <c r="K65" i="12"/>
  <c r="M65" i="12"/>
  <c r="O65" i="12"/>
  <c r="Q65" i="12"/>
  <c r="Q62" i="12" s="1"/>
  <c r="U65" i="12"/>
  <c r="O67" i="12"/>
  <c r="G68" i="12"/>
  <c r="M68" i="12" s="1"/>
  <c r="M67" i="12" s="1"/>
  <c r="I68" i="12"/>
  <c r="I67" i="12" s="1"/>
  <c r="K68" i="12"/>
  <c r="K67" i="12" s="1"/>
  <c r="O68" i="12"/>
  <c r="Q68" i="12"/>
  <c r="Q67" i="12" s="1"/>
  <c r="U68" i="12"/>
  <c r="U67" i="12" s="1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F40" i="1" l="1"/>
  <c r="K29" i="12"/>
  <c r="O21" i="12"/>
  <c r="G8" i="12"/>
  <c r="K62" i="12"/>
  <c r="U55" i="12"/>
  <c r="I49" i="12"/>
  <c r="O49" i="12"/>
  <c r="I41" i="12"/>
  <c r="O41" i="12"/>
  <c r="U29" i="12"/>
  <c r="I29" i="12"/>
  <c r="K21" i="12"/>
  <c r="O10" i="12"/>
  <c r="G67" i="12"/>
  <c r="I59" i="1" s="1"/>
  <c r="I19" i="1" s="1"/>
  <c r="U62" i="12"/>
  <c r="G55" i="12"/>
  <c r="I57" i="1" s="1"/>
  <c r="K49" i="12"/>
  <c r="Q49" i="12"/>
  <c r="Q41" i="12"/>
  <c r="G29" i="12"/>
  <c r="I52" i="1" s="1"/>
  <c r="Q29" i="12"/>
  <c r="U21" i="12"/>
  <c r="O14" i="12"/>
  <c r="AD70" i="12"/>
  <c r="G39" i="1" s="1"/>
  <c r="G40" i="1" s="1"/>
  <c r="G25" i="1" s="1"/>
  <c r="G26" i="1" s="1"/>
  <c r="M62" i="12"/>
  <c r="G62" i="12"/>
  <c r="I58" i="1" s="1"/>
  <c r="I55" i="12"/>
  <c r="O55" i="12"/>
  <c r="G38" i="12"/>
  <c r="I53" i="1" s="1"/>
  <c r="O29" i="12"/>
  <c r="Q21" i="12"/>
  <c r="I21" i="12"/>
  <c r="I14" i="12"/>
  <c r="G23" i="1"/>
  <c r="M45" i="12"/>
  <c r="M21" i="12"/>
  <c r="M41" i="12"/>
  <c r="M10" i="12"/>
  <c r="M14" i="12"/>
  <c r="M56" i="12"/>
  <c r="M55" i="12" s="1"/>
  <c r="M51" i="12"/>
  <c r="M49" i="12" s="1"/>
  <c r="G41" i="12"/>
  <c r="I54" i="1" s="1"/>
  <c r="I17" i="1" s="1"/>
  <c r="G14" i="12"/>
  <c r="I49" i="1" s="1"/>
  <c r="G45" i="12"/>
  <c r="I55" i="1" s="1"/>
  <c r="M34" i="12"/>
  <c r="M29" i="12" s="1"/>
  <c r="G21" i="12"/>
  <c r="I51" i="1" s="1"/>
  <c r="M20" i="12"/>
  <c r="M19" i="12" s="1"/>
  <c r="G10" i="12"/>
  <c r="I48" i="1" s="1"/>
  <c r="H39" i="1" l="1"/>
  <c r="G28" i="1"/>
  <c r="I47" i="1"/>
  <c r="G70" i="12"/>
  <c r="G24" i="1"/>
  <c r="G29" i="1" s="1"/>
  <c r="I16" i="1" l="1"/>
  <c r="I21" i="1" s="1"/>
  <c r="I60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<sst xmlns="http://schemas.openxmlformats.org/spreadsheetml/2006/main" count="384" uniqueCount="214">
  <si>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</si>
  <si>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</si>
  <si>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</si>
  <si>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</si>
  <si>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</si>
  <si>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</si>
  <si>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</si>
  <si>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</si>
  <si>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</si>
  <si>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</si>
  <si>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</si>
  <si>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</si>
  <si>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</si>
  <si>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</si>
  <si>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</si>
  <si>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</si>
  <si>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</si>
  <si>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</si>
  <si>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</si>
  <si>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</si>
  <si>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</si>
  <si>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</si>
  <si>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</si>
  <si>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</si>
  <si>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</si>
  <si>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</si>
  <si>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</si>
  <si>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</si>
  <si>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</si>
  <si>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</si>
  <si>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</si>
  <si>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</si>
  <si>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</si>
  <si>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</si>
  <si>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</si>
  <si>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</si>
  <si>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</si>
  <si>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</si>
  <si>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</si>
  <si>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</si>
  <si>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</si>
  <si>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</si>
  <si>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</si>
  <si>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U Stadionu č.p. 206, 560 02 Česká Třebová</t>
  </si>
  <si>
    <t>Rozpočet:</t>
  </si>
  <si>
    <t>Misto</t>
  </si>
  <si>
    <t>Rekonstrukce kotelny MŠ U Stadionu. Česká Třebová</t>
  </si>
  <si>
    <t>Město Česká Třebová</t>
  </si>
  <si>
    <t>Staré náměstí 78</t>
  </si>
  <si>
    <t>Česká Třebová</t>
  </si>
  <si>
    <t>56002</t>
  </si>
  <si>
    <t>00278653</t>
  </si>
  <si>
    <t>CZ00278653</t>
  </si>
  <si>
    <t>Vacek Pavel, Ing.</t>
  </si>
  <si>
    <t>Vrbova 655</t>
  </si>
  <si>
    <t>Ústí nad Orlicí</t>
  </si>
  <si>
    <t>56201</t>
  </si>
  <si>
    <t>49312570</t>
  </si>
  <si>
    <t>Rozpočet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</si>
  <si>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</si>
  <si>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</si>
  <si>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</si>
  <si>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</si>
  <si>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</si>
  <si>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</si>
  <si>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</si>
  <si>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</si>
  <si>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</si>
  <si>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</si>
  <si>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</si>
  <si>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</si>
  <si>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</si>
  <si>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</si>
  <si>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</si>
  <si>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</si>
  <si>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</si>
  <si>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</si>
  <si>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712</t>
  </si>
  <si>
    <t>Živičné krytiny</t>
  </si>
  <si>
    <t>728</t>
  </si>
  <si>
    <t>Vzduchotechnika</t>
  </si>
  <si>
    <t>767</t>
  </si>
  <si>
    <t>Konstrukce zámečnické</t>
  </si>
  <si>
    <t>771</t>
  </si>
  <si>
    <t>Podlahy z dlaždic a obklady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</si>
  <si>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</si>
  <si>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</si>
  <si>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</si>
  <si>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</si>
  <si>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</si>
  <si>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</si>
  <si>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</si>
  <si>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</si>
  <si>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</si>
  <si>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</si>
  <si>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</si>
  <si>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</si>
  <si>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</si>
  <si>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</si>
  <si>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</si>
  <si>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</si>
  <si>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</si>
  <si>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</si>
  <si>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</si>
  <si>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</si>
  <si>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</si>
  <si>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</si>
  <si>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</si>
  <si>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</si>
  <si>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</si>
  <si>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</si>
  <si>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</si>
  <si>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</si>
  <si>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</si>
  <si>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</si>
  <si>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</si>
  <si>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411387531R00</t>
  </si>
  <si>
    <t>Zabetonování otvorů 0,25 m2 ve stropech a klenbách</t>
  </si>
  <si>
    <t>kus</t>
  </si>
  <si>
    <t>POL1_0</t>
  </si>
  <si>
    <t>611421331R00</t>
  </si>
  <si>
    <t>Oprava váp.omítek stropů do 30% plochy - štukových</t>
  </si>
  <si>
    <t>m2</t>
  </si>
  <si>
    <t>612421431R00</t>
  </si>
  <si>
    <t>Oprava vápen.omítek stěn do 50 % pl. - štukových</t>
  </si>
  <si>
    <t>17,25*2,45</t>
  </si>
  <si>
    <t>VV</t>
  </si>
  <si>
    <t>631313611R00</t>
  </si>
  <si>
    <t>Mazanina betonová tl. 8 - 12 cm C 16/20</t>
  </si>
  <si>
    <t>m3</t>
  </si>
  <si>
    <t>17,52*0,06</t>
  </si>
  <si>
    <t>631361921R00</t>
  </si>
  <si>
    <t>Výztuž mazanin svařovanou sítí</t>
  </si>
  <si>
    <t>t</t>
  </si>
  <si>
    <t>17,52*0,00303*1,05</t>
  </si>
  <si>
    <t>642943111R00</t>
  </si>
  <si>
    <t>Osazování úhelník.rámů s dveřními křídly pl.2,5 m2</t>
  </si>
  <si>
    <t>968061125R00</t>
  </si>
  <si>
    <t>Vyvěšení dřevěných dveřních křídel pl. do 2 m2</t>
  </si>
  <si>
    <t>965081713R00</t>
  </si>
  <si>
    <t>Bourání dlažeb keramických tl.10 mm, nad 1 m2</t>
  </si>
  <si>
    <t>965042121RT2</t>
  </si>
  <si>
    <t>Bourání mazanin betonových tl. 10 cm, pl. 1 m2, ručně tl. mazaniny 8 - 10 cm</t>
  </si>
  <si>
    <t>17,52*0,08</t>
  </si>
  <si>
    <t>968072455R00</t>
  </si>
  <si>
    <t>Vybourání kovových dveřních zárubní pl. do 2 m2</t>
  </si>
  <si>
    <t>962031124R00</t>
  </si>
  <si>
    <t>Bourání příček z cihel pálených děrovan. tl.115 mm</t>
  </si>
  <si>
    <t>3,45*2,45</t>
  </si>
  <si>
    <t>971033251R00</t>
  </si>
  <si>
    <t>Vybourání otv. zeď cihel. 0,0225 m2, tl. 45cm, MVC</t>
  </si>
  <si>
    <t>972054241R00</t>
  </si>
  <si>
    <t>Vybourání otv. stropy ŽB pl. 0,09 m2, tl. 15 cm</t>
  </si>
  <si>
    <t>979082111R00</t>
  </si>
  <si>
    <t>Vnitrostaveništní doprava suti do 10 m</t>
  </si>
  <si>
    <t>5,031+0,076</t>
  </si>
  <si>
    <t>979081111R00</t>
  </si>
  <si>
    <t>Odvoz suti a vybour. hmot na skládku do 1 km</t>
  </si>
  <si>
    <t>979081121R00</t>
  </si>
  <si>
    <t>Příplatek k odvozu za každý další 1 km</t>
  </si>
  <si>
    <t>5,107*10</t>
  </si>
  <si>
    <t>979990102R00</t>
  </si>
  <si>
    <t>Poplat.za sklád.suti-směs bet.a cihel nad 30x30cm</t>
  </si>
  <si>
    <t>998011001R00</t>
  </si>
  <si>
    <t>Přesun hmot pro budovy zděné výšky do 6 m</t>
  </si>
  <si>
    <t>0,1+1,411+2,714+0,025+0,007</t>
  </si>
  <si>
    <t>712341559RZ4</t>
  </si>
  <si>
    <t>Povlaková krytina střech do 10°, NAIP přitavením, 2 vrstvy - včetně dodávky Bitagit S</t>
  </si>
  <si>
    <t>712941963RZ2</t>
  </si>
  <si>
    <t>Údržba proniků ventilací apod. pásy přitav. NAIP, 2 vrstvy - včetně dodávky Bitubitagit S 35</t>
  </si>
  <si>
    <t>998712201R00</t>
  </si>
  <si>
    <t>Přesun hmot pro povlakové krytiny, výšky do 6 m</t>
  </si>
  <si>
    <t>728415111R00</t>
  </si>
  <si>
    <t>Montáž mřížky větrací nebo ventilační do 0,04 m2</t>
  </si>
  <si>
    <t>72841 - xxxx</t>
  </si>
  <si>
    <t>Větrací mřížka - nerez, 150/150 mm</t>
  </si>
  <si>
    <t>998728201R00</t>
  </si>
  <si>
    <t>Přesun hmot pro vzduchotechniku, výšky do 6 m</t>
  </si>
  <si>
    <t>767640019RA0</t>
  </si>
  <si>
    <t>Montáž dveří kovových jednokřídlových</t>
  </si>
  <si>
    <t>POL2_0</t>
  </si>
  <si>
    <t>76789xxxx</t>
  </si>
  <si>
    <t xml:space="preserve">Dodávka a montáž ocelové konstrukce </t>
  </si>
  <si>
    <t>kg</t>
  </si>
  <si>
    <t>Ocelová konstrukce podporující odkouření kotlů nad střešní rovinou. Hlavní nosný profil 120/120/5, vzpěry 40/20/3. Celá konstrukce bude žárově pozinkována. Nosný profil bude kotven k nosnému zdivu pomocí chemických kotev a závitové tyče D 12 mm.</t>
  </si>
  <si>
    <t>POP</t>
  </si>
  <si>
    <t>Dveře kovové - 800x1970 L,P, kovové, oboustranně opláštěné, hladké, s izolační výplní</t>
  </si>
  <si>
    <t>POL3_0</t>
  </si>
  <si>
    <t>998767201R00</t>
  </si>
  <si>
    <t>Přesun hmot pro zámečnické konstr., výšky do 6 m</t>
  </si>
  <si>
    <t>771101210R00</t>
  </si>
  <si>
    <t>Penetrace podkladu pod dlažby</t>
  </si>
  <si>
    <t>771575109R00</t>
  </si>
  <si>
    <t>Montáž podlah keram.,hladké, tmel, 30x30 cm</t>
  </si>
  <si>
    <t>771475014R00</t>
  </si>
  <si>
    <t>Obklad soklíků keram.rovných, tmel,výška 10 cm</t>
  </si>
  <si>
    <t>m</t>
  </si>
  <si>
    <t>7710001</t>
  </si>
  <si>
    <t>Keramická dlažba 30x30 cm</t>
  </si>
  <si>
    <t>(17,52+17,25*0,1)*1,05</t>
  </si>
  <si>
    <t>998771201R00</t>
  </si>
  <si>
    <t>Přesun hmot pro podlahy z dlaždic, výšky do 6 m</t>
  </si>
  <si>
    <t>784161101R00</t>
  </si>
  <si>
    <t>Penetrace podkladu nátěrem HET, A - Grund 1x</t>
  </si>
  <si>
    <t>17,52+42,26</t>
  </si>
  <si>
    <t>784164112R00</t>
  </si>
  <si>
    <t>Malba latexová HET univerzál., bílá, bez penetr.2x</t>
  </si>
  <si>
    <t>005241010R</t>
  </si>
  <si>
    <t xml:space="preserve">Dokumentace skutečného provedení 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</si>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</sst>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27" zoomScaleNormal="100" zoomScaleSheetLayoutView="75" workbookViewId="0">
      <selection activeCell="N44" sqref="N4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44" t="s">
        <v>43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 t="s">
        <v>53</v>
      </c>
      <c r="E11" s="223"/>
      <c r="F11" s="223"/>
      <c r="G11" s="223"/>
      <c r="H11" s="28" t="s">
        <v>33</v>
      </c>
      <c r="I11" s="94" t="s">
        <v>57</v>
      </c>
      <c r="J11" s="11"/>
    </row>
    <row r="12" spans="1:15" ht="15.75" customHeight="1" x14ac:dyDescent="0.2">
      <c r="A12" s="4"/>
      <c r="B12" s="41"/>
      <c r="C12" s="26"/>
      <c r="D12" s="242" t="s">
        <v>54</v>
      </c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56</v>
      </c>
      <c r="D13" s="243" t="s">
        <v>55</v>
      </c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SUMIF(F47:F59,A16,I47:I59)+SUMIF(F47:F59,"PSU",I47:I59)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SUMIF(F47:F59,A17,I47:I59)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SUMIF(F47:F59,A18,I47:I59)</f>
        <v>0</v>
      </c>
      <c r="J18" s="221"/>
    </row>
    <row r="19" spans="1:10" ht="23.25" customHeight="1" x14ac:dyDescent="0.2">
      <c r="A19" s="141" t="s">
        <v>87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SUMIF(F47:F59,A19,I47:I59)</f>
        <v>0</v>
      </c>
      <c r="J19" s="221"/>
    </row>
    <row r="20" spans="1:10" ht="23.25" customHeight="1" x14ac:dyDescent="0.2">
      <c r="A20" s="141" t="s">
        <v>88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SUMIF(F47:F59,A20,I47:I59)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58</v>
      </c>
      <c r="C39" s="207" t="s">
        <v>46</v>
      </c>
      <c r="D39" s="208"/>
      <c r="E39" s="208"/>
      <c r="F39" s="108">
        <f>'Rozpočet Pol'!AC70</f>
        <v>0</v>
      </c>
      <c r="G39" s="109">
        <f>'Rozpočet Pol'!AD70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59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61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62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63</v>
      </c>
      <c r="C47" s="214" t="s">
        <v>64</v>
      </c>
      <c r="D47" s="215"/>
      <c r="E47" s="215"/>
      <c r="F47" s="132" t="s">
        <v>23</v>
      </c>
      <c r="G47" s="133"/>
      <c r="H47" s="133"/>
      <c r="I47" s="213">
        <f>'Rozpočet Pol'!G8</f>
        <v>0</v>
      </c>
      <c r="J47" s="213"/>
    </row>
    <row r="48" spans="1:10" ht="25.5" customHeight="1" x14ac:dyDescent="0.2">
      <c r="A48" s="122"/>
      <c r="B48" s="124" t="s">
        <v>65</v>
      </c>
      <c r="C48" s="201" t="s">
        <v>66</v>
      </c>
      <c r="D48" s="202"/>
      <c r="E48" s="202"/>
      <c r="F48" s="134" t="s">
        <v>23</v>
      </c>
      <c r="G48" s="135"/>
      <c r="H48" s="135"/>
      <c r="I48" s="200">
        <f>'Rozpočet Pol'!G10</f>
        <v>0</v>
      </c>
      <c r="J48" s="200"/>
    </row>
    <row r="49" spans="1:10" ht="25.5" customHeight="1" x14ac:dyDescent="0.2">
      <c r="A49" s="122"/>
      <c r="B49" s="124" t="s">
        <v>67</v>
      </c>
      <c r="C49" s="201" t="s">
        <v>68</v>
      </c>
      <c r="D49" s="202"/>
      <c r="E49" s="202"/>
      <c r="F49" s="134" t="s">
        <v>23</v>
      </c>
      <c r="G49" s="135"/>
      <c r="H49" s="135"/>
      <c r="I49" s="200">
        <f>'Rozpočet Pol'!G14</f>
        <v>0</v>
      </c>
      <c r="J49" s="200"/>
    </row>
    <row r="50" spans="1:10" ht="25.5" customHeight="1" x14ac:dyDescent="0.2">
      <c r="A50" s="122"/>
      <c r="B50" s="124" t="s">
        <v>69</v>
      </c>
      <c r="C50" s="201" t="s">
        <v>70</v>
      </c>
      <c r="D50" s="202"/>
      <c r="E50" s="202"/>
      <c r="F50" s="134" t="s">
        <v>23</v>
      </c>
      <c r="G50" s="135"/>
      <c r="H50" s="135"/>
      <c r="I50" s="200">
        <f>'Rozpočet Pol'!G19</f>
        <v>0</v>
      </c>
      <c r="J50" s="200"/>
    </row>
    <row r="51" spans="1:10" ht="25.5" customHeight="1" x14ac:dyDescent="0.2">
      <c r="A51" s="122"/>
      <c r="B51" s="124" t="s">
        <v>71</v>
      </c>
      <c r="C51" s="201" t="s">
        <v>72</v>
      </c>
      <c r="D51" s="202"/>
      <c r="E51" s="202"/>
      <c r="F51" s="134" t="s">
        <v>23</v>
      </c>
      <c r="G51" s="135"/>
      <c r="H51" s="135"/>
      <c r="I51" s="200">
        <f>'Rozpočet Pol'!G21</f>
        <v>0</v>
      </c>
      <c r="J51" s="200"/>
    </row>
    <row r="52" spans="1:10" ht="25.5" customHeight="1" x14ac:dyDescent="0.2">
      <c r="A52" s="122"/>
      <c r="B52" s="124" t="s">
        <v>73</v>
      </c>
      <c r="C52" s="201" t="s">
        <v>74</v>
      </c>
      <c r="D52" s="202"/>
      <c r="E52" s="202"/>
      <c r="F52" s="134" t="s">
        <v>23</v>
      </c>
      <c r="G52" s="135"/>
      <c r="H52" s="135"/>
      <c r="I52" s="200">
        <f>'Rozpočet Pol'!G29</f>
        <v>0</v>
      </c>
      <c r="J52" s="200"/>
    </row>
    <row r="53" spans="1:10" ht="25.5" customHeight="1" x14ac:dyDescent="0.2">
      <c r="A53" s="122"/>
      <c r="B53" s="124" t="s">
        <v>75</v>
      </c>
      <c r="C53" s="201" t="s">
        <v>76</v>
      </c>
      <c r="D53" s="202"/>
      <c r="E53" s="202"/>
      <c r="F53" s="134" t="s">
        <v>23</v>
      </c>
      <c r="G53" s="135"/>
      <c r="H53" s="135"/>
      <c r="I53" s="200">
        <f>'Rozpočet Pol'!G38</f>
        <v>0</v>
      </c>
      <c r="J53" s="200"/>
    </row>
    <row r="54" spans="1:10" ht="25.5" customHeight="1" x14ac:dyDescent="0.2">
      <c r="A54" s="122"/>
      <c r="B54" s="124" t="s">
        <v>77</v>
      </c>
      <c r="C54" s="201" t="s">
        <v>78</v>
      </c>
      <c r="D54" s="202"/>
      <c r="E54" s="202"/>
      <c r="F54" s="134" t="s">
        <v>24</v>
      </c>
      <c r="G54" s="135"/>
      <c r="H54" s="135"/>
      <c r="I54" s="200">
        <f>'Rozpočet Pol'!G41</f>
        <v>0</v>
      </c>
      <c r="J54" s="200"/>
    </row>
    <row r="55" spans="1:10" ht="25.5" customHeight="1" x14ac:dyDescent="0.2">
      <c r="A55" s="122"/>
      <c r="B55" s="124" t="s">
        <v>79</v>
      </c>
      <c r="C55" s="201" t="s">
        <v>80</v>
      </c>
      <c r="D55" s="202"/>
      <c r="E55" s="202"/>
      <c r="F55" s="134" t="s">
        <v>24</v>
      </c>
      <c r="G55" s="135"/>
      <c r="H55" s="135"/>
      <c r="I55" s="200">
        <f>'Rozpočet Pol'!G45</f>
        <v>0</v>
      </c>
      <c r="J55" s="200"/>
    </row>
    <row r="56" spans="1:10" ht="25.5" customHeight="1" x14ac:dyDescent="0.2">
      <c r="A56" s="122"/>
      <c r="B56" s="124" t="s">
        <v>81</v>
      </c>
      <c r="C56" s="201" t="s">
        <v>82</v>
      </c>
      <c r="D56" s="202"/>
      <c r="E56" s="202"/>
      <c r="F56" s="134" t="s">
        <v>24</v>
      </c>
      <c r="G56" s="135"/>
      <c r="H56" s="135"/>
      <c r="I56" s="200">
        <f>'Rozpočet Pol'!G49</f>
        <v>0</v>
      </c>
      <c r="J56" s="200"/>
    </row>
    <row r="57" spans="1:10" ht="25.5" customHeight="1" x14ac:dyDescent="0.2">
      <c r="A57" s="122"/>
      <c r="B57" s="124" t="s">
        <v>83</v>
      </c>
      <c r="C57" s="201" t="s">
        <v>84</v>
      </c>
      <c r="D57" s="202"/>
      <c r="E57" s="202"/>
      <c r="F57" s="134" t="s">
        <v>24</v>
      </c>
      <c r="G57" s="135"/>
      <c r="H57" s="135"/>
      <c r="I57" s="200">
        <f>'Rozpočet Pol'!G55</f>
        <v>0</v>
      </c>
      <c r="J57" s="200"/>
    </row>
    <row r="58" spans="1:10" ht="25.5" customHeight="1" x14ac:dyDescent="0.2">
      <c r="A58" s="122"/>
      <c r="B58" s="124" t="s">
        <v>85</v>
      </c>
      <c r="C58" s="201" t="s">
        <v>86</v>
      </c>
      <c r="D58" s="202"/>
      <c r="E58" s="202"/>
      <c r="F58" s="134" t="s">
        <v>24</v>
      </c>
      <c r="G58" s="135"/>
      <c r="H58" s="135"/>
      <c r="I58" s="200">
        <f>'Rozpočet Pol'!G62</f>
        <v>0</v>
      </c>
      <c r="J58" s="200"/>
    </row>
    <row r="59" spans="1:10" ht="25.5" customHeight="1" x14ac:dyDescent="0.2">
      <c r="A59" s="122"/>
      <c r="B59" s="131" t="s">
        <v>87</v>
      </c>
      <c r="C59" s="204" t="s">
        <v>26</v>
      </c>
      <c r="D59" s="205"/>
      <c r="E59" s="205"/>
      <c r="F59" s="136" t="s">
        <v>87</v>
      </c>
      <c r="G59" s="137"/>
      <c r="H59" s="137"/>
      <c r="I59" s="203">
        <f>'Rozpočet Pol'!G67</f>
        <v>0</v>
      </c>
      <c r="J59" s="203"/>
    </row>
    <row r="60" spans="1:10" ht="25.5" customHeight="1" x14ac:dyDescent="0.2">
      <c r="A60" s="123"/>
      <c r="B60" s="127" t="s">
        <v>1</v>
      </c>
      <c r="C60" s="127"/>
      <c r="D60" s="128"/>
      <c r="E60" s="128"/>
      <c r="F60" s="138"/>
      <c r="G60" s="139"/>
      <c r="H60" s="139"/>
      <c r="I60" s="206">
        <f>SUM(I47:I59)</f>
        <v>0</v>
      </c>
      <c r="J60" s="206"/>
    </row>
    <row r="61" spans="1:10" x14ac:dyDescent="0.2">
      <c r="F61" s="140"/>
      <c r="G61" s="96"/>
      <c r="H61" s="140"/>
      <c r="I61" s="96"/>
      <c r="J61" s="96"/>
    </row>
    <row r="62" spans="1:10" x14ac:dyDescent="0.2">
      <c r="F62" s="140"/>
      <c r="G62" s="96"/>
      <c r="H62" s="140"/>
      <c r="I62" s="96"/>
      <c r="J62" s="96"/>
    </row>
    <row r="63" spans="1:10" x14ac:dyDescent="0.2">
      <c r="F63" s="140"/>
      <c r="G63" s="96"/>
      <c r="H63" s="140"/>
      <c r="I63" s="96"/>
      <c r="J6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3" t="s">
        <v>6</v>
      </c>
      <c r="B1" s="263"/>
      <c r="C1" s="263"/>
      <c r="D1" s="263"/>
      <c r="E1" s="263"/>
      <c r="F1" s="263"/>
      <c r="G1" s="263"/>
      <c r="AE1" t="s">
        <v>90</v>
      </c>
    </row>
    <row r="2" spans="1:60" ht="24.95" customHeight="1" x14ac:dyDescent="0.2">
      <c r="A2" s="145" t="s">
        <v>89</v>
      </c>
      <c r="B2" s="143"/>
      <c r="C2" s="264" t="s">
        <v>46</v>
      </c>
      <c r="D2" s="265"/>
      <c r="E2" s="265"/>
      <c r="F2" s="265"/>
      <c r="G2" s="266"/>
      <c r="AE2" t="s">
        <v>91</v>
      </c>
    </row>
    <row r="3" spans="1:60" ht="24.95" customHeight="1" x14ac:dyDescent="0.2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92</v>
      </c>
    </row>
    <row r="4" spans="1:60" ht="24.95" hidden="1" customHeight="1" x14ac:dyDescent="0.2">
      <c r="A4" s="146" t="s">
        <v>8</v>
      </c>
      <c r="B4" s="144"/>
      <c r="C4" s="267"/>
      <c r="D4" s="268"/>
      <c r="E4" s="268"/>
      <c r="F4" s="268"/>
      <c r="G4" s="269"/>
      <c r="AE4" t="s">
        <v>93</v>
      </c>
    </row>
    <row r="5" spans="1:60" hidden="1" x14ac:dyDescent="0.2">
      <c r="A5" s="147" t="s">
        <v>94</v>
      </c>
      <c r="B5" s="148"/>
      <c r="C5" s="149"/>
      <c r="D5" s="150"/>
      <c r="E5" s="150"/>
      <c r="F5" s="150"/>
      <c r="G5" s="151"/>
      <c r="AE5" t="s">
        <v>95</v>
      </c>
    </row>
    <row r="7" spans="1:60" ht="38.25" x14ac:dyDescent="0.2">
      <c r="A7" s="157" t="s">
        <v>96</v>
      </c>
      <c r="B7" s="158" t="s">
        <v>97</v>
      </c>
      <c r="C7" s="158" t="s">
        <v>98</v>
      </c>
      <c r="D7" s="157" t="s">
        <v>99</v>
      </c>
      <c r="E7" s="157" t="s">
        <v>100</v>
      </c>
      <c r="F7" s="152" t="s">
        <v>101</v>
      </c>
      <c r="G7" s="174" t="s">
        <v>28</v>
      </c>
      <c r="H7" s="175" t="s">
        <v>29</v>
      </c>
      <c r="I7" s="175" t="s">
        <v>102</v>
      </c>
      <c r="J7" s="175" t="s">
        <v>30</v>
      </c>
      <c r="K7" s="175" t="s">
        <v>103</v>
      </c>
      <c r="L7" s="175" t="s">
        <v>104</v>
      </c>
      <c r="M7" s="175" t="s">
        <v>105</v>
      </c>
      <c r="N7" s="175" t="s">
        <v>106</v>
      </c>
      <c r="O7" s="175" t="s">
        <v>107</v>
      </c>
      <c r="P7" s="175" t="s">
        <v>108</v>
      </c>
      <c r="Q7" s="175" t="s">
        <v>109</v>
      </c>
      <c r="R7" s="175" t="s">
        <v>110</v>
      </c>
      <c r="S7" s="175" t="s">
        <v>111</v>
      </c>
      <c r="T7" s="175" t="s">
        <v>112</v>
      </c>
      <c r="U7" s="160" t="s">
        <v>113</v>
      </c>
    </row>
    <row r="8" spans="1:60" x14ac:dyDescent="0.2">
      <c r="A8" s="176" t="s">
        <v>114</v>
      </c>
      <c r="B8" s="177" t="s">
        <v>63</v>
      </c>
      <c r="C8" s="178" t="s">
        <v>64</v>
      </c>
      <c r="D8" s="159"/>
      <c r="E8" s="179"/>
      <c r="F8" s="180"/>
      <c r="G8" s="180">
        <f>SUMIF(AE9:AE9,"&lt;&gt;NOR",G9:G9)</f>
        <v>0</v>
      </c>
      <c r="H8" s="180"/>
      <c r="I8" s="180">
        <f>SUM(I9:I9)</f>
        <v>0</v>
      </c>
      <c r="J8" s="180"/>
      <c r="K8" s="180">
        <f>SUM(K9:K9)</f>
        <v>0</v>
      </c>
      <c r="L8" s="180"/>
      <c r="M8" s="180">
        <f>SUM(M9:M9)</f>
        <v>0</v>
      </c>
      <c r="N8" s="159"/>
      <c r="O8" s="159">
        <f>SUM(O9:O9)</f>
        <v>0.1004</v>
      </c>
      <c r="P8" s="159"/>
      <c r="Q8" s="159">
        <f>SUM(Q9:Q9)</f>
        <v>0</v>
      </c>
      <c r="R8" s="159"/>
      <c r="S8" s="159"/>
      <c r="T8" s="176"/>
      <c r="U8" s="159">
        <f>SUM(U9:U9)</f>
        <v>1.54</v>
      </c>
      <c r="AE8" t="s">
        <v>115</v>
      </c>
    </row>
    <row r="9" spans="1:60" ht="22.5" outlineLevel="1" x14ac:dyDescent="0.2">
      <c r="A9" s="154">
        <v>1</v>
      </c>
      <c r="B9" s="161" t="s">
        <v>116</v>
      </c>
      <c r="C9" s="192" t="s">
        <v>117</v>
      </c>
      <c r="D9" s="163" t="s">
        <v>118</v>
      </c>
      <c r="E9" s="168">
        <v>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5.0200000000000002E-2</v>
      </c>
      <c r="O9" s="163">
        <f>ROUND(E9*N9,5)</f>
        <v>0.1004</v>
      </c>
      <c r="P9" s="163">
        <v>0</v>
      </c>
      <c r="Q9" s="163">
        <f>ROUND(E9*P9,5)</f>
        <v>0</v>
      </c>
      <c r="R9" s="163"/>
      <c r="S9" s="163"/>
      <c r="T9" s="164">
        <v>0.77</v>
      </c>
      <c r="U9" s="163">
        <f>ROUND(E9*T9,2)</f>
        <v>1.54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119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x14ac:dyDescent="0.2">
      <c r="A10" s="155" t="s">
        <v>114</v>
      </c>
      <c r="B10" s="162" t="s">
        <v>65</v>
      </c>
      <c r="C10" s="193" t="s">
        <v>66</v>
      </c>
      <c r="D10" s="165"/>
      <c r="E10" s="169"/>
      <c r="F10" s="173"/>
      <c r="G10" s="173">
        <f>SUMIF(AE11:AE13,"&lt;&gt;NOR",G11:G13)</f>
        <v>0</v>
      </c>
      <c r="H10" s="173"/>
      <c r="I10" s="173">
        <f>SUM(I11:I13)</f>
        <v>0</v>
      </c>
      <c r="J10" s="173"/>
      <c r="K10" s="173">
        <f>SUM(K11:K13)</f>
        <v>0</v>
      </c>
      <c r="L10" s="173"/>
      <c r="M10" s="173">
        <f>SUM(M11:M13)</f>
        <v>0</v>
      </c>
      <c r="N10" s="165"/>
      <c r="O10" s="165">
        <f>SUM(O11:O13)</f>
        <v>1.4111099999999999</v>
      </c>
      <c r="P10" s="165"/>
      <c r="Q10" s="165">
        <f>SUM(Q11:Q13)</f>
        <v>0</v>
      </c>
      <c r="R10" s="165"/>
      <c r="S10" s="165"/>
      <c r="T10" s="166"/>
      <c r="U10" s="165">
        <f>SUM(U11:U13)</f>
        <v>31.39</v>
      </c>
      <c r="AE10" t="s">
        <v>115</v>
      </c>
    </row>
    <row r="11" spans="1:60" ht="22.5" outlineLevel="1" x14ac:dyDescent="0.2">
      <c r="A11" s="154">
        <v>2</v>
      </c>
      <c r="B11" s="161" t="s">
        <v>120</v>
      </c>
      <c r="C11" s="192" t="s">
        <v>121</v>
      </c>
      <c r="D11" s="163" t="s">
        <v>122</v>
      </c>
      <c r="E11" s="168">
        <v>17.52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63">
        <v>1.7680000000000001E-2</v>
      </c>
      <c r="O11" s="163">
        <f>ROUND(E11*N11,5)</f>
        <v>0.30975000000000003</v>
      </c>
      <c r="P11" s="163">
        <v>0</v>
      </c>
      <c r="Q11" s="163">
        <f>ROUND(E11*P11,5)</f>
        <v>0</v>
      </c>
      <c r="R11" s="163"/>
      <c r="S11" s="163"/>
      <c r="T11" s="164">
        <v>0.38716</v>
      </c>
      <c r="U11" s="163">
        <f>ROUND(E11*T11,2)</f>
        <v>6.78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119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3</v>
      </c>
      <c r="B12" s="161" t="s">
        <v>123</v>
      </c>
      <c r="C12" s="192" t="s">
        <v>124</v>
      </c>
      <c r="D12" s="163" t="s">
        <v>122</v>
      </c>
      <c r="E12" s="168">
        <v>42.262500000000003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2.606E-2</v>
      </c>
      <c r="O12" s="163">
        <f>ROUND(E12*N12,5)</f>
        <v>1.1013599999999999</v>
      </c>
      <c r="P12" s="163">
        <v>0</v>
      </c>
      <c r="Q12" s="163">
        <f>ROUND(E12*P12,5)</f>
        <v>0</v>
      </c>
      <c r="R12" s="163"/>
      <c r="S12" s="163"/>
      <c r="T12" s="164">
        <v>0.58225000000000005</v>
      </c>
      <c r="U12" s="163">
        <f>ROUND(E12*T12,2)</f>
        <v>24.61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119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1"/>
      <c r="C13" s="194" t="s">
        <v>125</v>
      </c>
      <c r="D13" s="167"/>
      <c r="E13" s="170">
        <v>42.262500000000003</v>
      </c>
      <c r="F13" s="172"/>
      <c r="G13" s="172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126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x14ac:dyDescent="0.2">
      <c r="A14" s="155" t="s">
        <v>114</v>
      </c>
      <c r="B14" s="162" t="s">
        <v>67</v>
      </c>
      <c r="C14" s="193" t="s">
        <v>68</v>
      </c>
      <c r="D14" s="165"/>
      <c r="E14" s="169"/>
      <c r="F14" s="173"/>
      <c r="G14" s="173">
        <f>SUMIF(AE15:AE18,"&lt;&gt;NOR",G15:G18)</f>
        <v>0</v>
      </c>
      <c r="H14" s="173"/>
      <c r="I14" s="173">
        <f>SUM(I15:I18)</f>
        <v>0</v>
      </c>
      <c r="J14" s="173"/>
      <c r="K14" s="173">
        <f>SUM(K15:K18)</f>
        <v>0</v>
      </c>
      <c r="L14" s="173"/>
      <c r="M14" s="173">
        <f>SUM(M15:M18)</f>
        <v>0</v>
      </c>
      <c r="N14" s="165"/>
      <c r="O14" s="165">
        <f>SUM(O15:O18)</f>
        <v>2.7137099999999998</v>
      </c>
      <c r="P14" s="165"/>
      <c r="Q14" s="165">
        <f>SUM(Q15:Q18)</f>
        <v>0</v>
      </c>
      <c r="R14" s="165"/>
      <c r="S14" s="165"/>
      <c r="T14" s="166"/>
      <c r="U14" s="165">
        <f>SUM(U15:U18)</f>
        <v>3.56</v>
      </c>
      <c r="AE14" t="s">
        <v>115</v>
      </c>
    </row>
    <row r="15" spans="1:60" outlineLevel="1" x14ac:dyDescent="0.2">
      <c r="A15" s="154">
        <v>4</v>
      </c>
      <c r="B15" s="161" t="s">
        <v>127</v>
      </c>
      <c r="C15" s="192" t="s">
        <v>128</v>
      </c>
      <c r="D15" s="163" t="s">
        <v>129</v>
      </c>
      <c r="E15" s="168">
        <v>1.0511999999999999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2.5249999999999999</v>
      </c>
      <c r="O15" s="163">
        <f>ROUND(E15*N15,5)</f>
        <v>2.65428</v>
      </c>
      <c r="P15" s="163">
        <v>0</v>
      </c>
      <c r="Q15" s="163">
        <f>ROUND(E15*P15,5)</f>
        <v>0</v>
      </c>
      <c r="R15" s="163"/>
      <c r="S15" s="163"/>
      <c r="T15" s="164">
        <v>2.58</v>
      </c>
      <c r="U15" s="163">
        <f>ROUND(E15*T15,2)</f>
        <v>2.71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119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194" t="s">
        <v>130</v>
      </c>
      <c r="D16" s="167"/>
      <c r="E16" s="170">
        <v>1.0511999999999999</v>
      </c>
      <c r="F16" s="172"/>
      <c r="G16" s="172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126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5</v>
      </c>
      <c r="B17" s="161" t="s">
        <v>131</v>
      </c>
      <c r="C17" s="192" t="s">
        <v>132</v>
      </c>
      <c r="D17" s="163" t="s">
        <v>133</v>
      </c>
      <c r="E17" s="168">
        <v>5.5739879999999999E-2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3">
        <v>1.0662499999999999</v>
      </c>
      <c r="O17" s="163">
        <f>ROUND(E17*N17,5)</f>
        <v>5.9429999999999997E-2</v>
      </c>
      <c r="P17" s="163">
        <v>0</v>
      </c>
      <c r="Q17" s="163">
        <f>ROUND(E17*P17,5)</f>
        <v>0</v>
      </c>
      <c r="R17" s="163"/>
      <c r="S17" s="163"/>
      <c r="T17" s="164">
        <v>15.231</v>
      </c>
      <c r="U17" s="163">
        <f>ROUND(E17*T17,2)</f>
        <v>0.85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119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194" t="s">
        <v>134</v>
      </c>
      <c r="D18" s="167"/>
      <c r="E18" s="170">
        <v>5.5739879999999999E-2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126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55" t="s">
        <v>114</v>
      </c>
      <c r="B19" s="162" t="s">
        <v>69</v>
      </c>
      <c r="C19" s="193" t="s">
        <v>70</v>
      </c>
      <c r="D19" s="165"/>
      <c r="E19" s="169"/>
      <c r="F19" s="173"/>
      <c r="G19" s="173">
        <f>SUMIF(AE20:AE20,"&lt;&gt;NOR",G20:G20)</f>
        <v>0</v>
      </c>
      <c r="H19" s="173"/>
      <c r="I19" s="173">
        <f>SUM(I20:I20)</f>
        <v>0</v>
      </c>
      <c r="J19" s="173"/>
      <c r="K19" s="173">
        <f>SUM(K20:K20)</f>
        <v>0</v>
      </c>
      <c r="L19" s="173"/>
      <c r="M19" s="173">
        <f>SUM(M20:M20)</f>
        <v>0</v>
      </c>
      <c r="N19" s="165"/>
      <c r="O19" s="165">
        <f>SUM(O20:O20)</f>
        <v>2.5159999999999998E-2</v>
      </c>
      <c r="P19" s="165"/>
      <c r="Q19" s="165">
        <f>SUM(Q20:Q20)</f>
        <v>0</v>
      </c>
      <c r="R19" s="165"/>
      <c r="S19" s="165"/>
      <c r="T19" s="166"/>
      <c r="U19" s="165">
        <f>SUM(U20:U20)</f>
        <v>1.07</v>
      </c>
      <c r="AE19" t="s">
        <v>115</v>
      </c>
    </row>
    <row r="20" spans="1:60" outlineLevel="1" x14ac:dyDescent="0.2">
      <c r="A20" s="154">
        <v>6</v>
      </c>
      <c r="B20" s="161" t="s">
        <v>135</v>
      </c>
      <c r="C20" s="192" t="s">
        <v>136</v>
      </c>
      <c r="D20" s="163" t="s">
        <v>118</v>
      </c>
      <c r="E20" s="168">
        <v>1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63">
        <v>2.5159999999999998E-2</v>
      </c>
      <c r="O20" s="163">
        <f>ROUND(E20*N20,5)</f>
        <v>2.5159999999999998E-2</v>
      </c>
      <c r="P20" s="163">
        <v>0</v>
      </c>
      <c r="Q20" s="163">
        <f>ROUND(E20*P20,5)</f>
        <v>0</v>
      </c>
      <c r="R20" s="163"/>
      <c r="S20" s="163"/>
      <c r="T20" s="164">
        <v>1.071</v>
      </c>
      <c r="U20" s="163">
        <f>ROUND(E20*T20,2)</f>
        <v>1.07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119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x14ac:dyDescent="0.2">
      <c r="A21" s="155" t="s">
        <v>114</v>
      </c>
      <c r="B21" s="162" t="s">
        <v>71</v>
      </c>
      <c r="C21" s="193" t="s">
        <v>72</v>
      </c>
      <c r="D21" s="165"/>
      <c r="E21" s="169"/>
      <c r="F21" s="173"/>
      <c r="G21" s="173">
        <f>SUMIF(AE22:AE28,"&lt;&gt;NOR",G22:G28)</f>
        <v>0</v>
      </c>
      <c r="H21" s="173"/>
      <c r="I21" s="173">
        <f>SUM(I22:I28)</f>
        <v>0</v>
      </c>
      <c r="J21" s="173"/>
      <c r="K21" s="173">
        <f>SUM(K22:K28)</f>
        <v>0</v>
      </c>
      <c r="L21" s="173"/>
      <c r="M21" s="173">
        <f>SUM(M22:M28)</f>
        <v>0</v>
      </c>
      <c r="N21" s="165"/>
      <c r="O21" s="165">
        <f>SUM(O22:O28)</f>
        <v>6.8300000000000001E-3</v>
      </c>
      <c r="P21" s="165"/>
      <c r="Q21" s="165">
        <f>SUM(Q22:Q28)</f>
        <v>5.0313699999999999</v>
      </c>
      <c r="R21" s="165"/>
      <c r="S21" s="165"/>
      <c r="T21" s="166"/>
      <c r="U21" s="165">
        <f>SUM(U22:U28)</f>
        <v>23.180000000000003</v>
      </c>
      <c r="AE21" t="s">
        <v>115</v>
      </c>
    </row>
    <row r="22" spans="1:60" outlineLevel="1" x14ac:dyDescent="0.2">
      <c r="A22" s="154">
        <v>7</v>
      </c>
      <c r="B22" s="161" t="s">
        <v>137</v>
      </c>
      <c r="C22" s="192" t="s">
        <v>138</v>
      </c>
      <c r="D22" s="163" t="s">
        <v>118</v>
      </c>
      <c r="E22" s="168">
        <v>2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0.05</v>
      </c>
      <c r="U22" s="163">
        <f>ROUND(E22*T22,2)</f>
        <v>0.1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119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8</v>
      </c>
      <c r="B23" s="161" t="s">
        <v>139</v>
      </c>
      <c r="C23" s="192" t="s">
        <v>140</v>
      </c>
      <c r="D23" s="163" t="s">
        <v>122</v>
      </c>
      <c r="E23" s="168">
        <v>17.52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63">
        <v>0</v>
      </c>
      <c r="O23" s="163">
        <f>ROUND(E23*N23,5)</f>
        <v>0</v>
      </c>
      <c r="P23" s="163">
        <v>0.02</v>
      </c>
      <c r="Q23" s="163">
        <f>ROUND(E23*P23,5)</f>
        <v>0.35039999999999999</v>
      </c>
      <c r="R23" s="163"/>
      <c r="S23" s="163"/>
      <c r="T23" s="164">
        <v>0.14699999999999999</v>
      </c>
      <c r="U23" s="163">
        <f>ROUND(E23*T23,2)</f>
        <v>2.58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119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9</v>
      </c>
      <c r="B24" s="161" t="s">
        <v>141</v>
      </c>
      <c r="C24" s="192" t="s">
        <v>142</v>
      </c>
      <c r="D24" s="163" t="s">
        <v>129</v>
      </c>
      <c r="E24" s="168">
        <v>1.4016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63">
        <v>0</v>
      </c>
      <c r="O24" s="163">
        <f>ROUND(E24*N24,5)</f>
        <v>0</v>
      </c>
      <c r="P24" s="163">
        <v>2.2000000000000002</v>
      </c>
      <c r="Q24" s="163">
        <f>ROUND(E24*P24,5)</f>
        <v>3.08352</v>
      </c>
      <c r="R24" s="163"/>
      <c r="S24" s="163"/>
      <c r="T24" s="164">
        <v>12.56</v>
      </c>
      <c r="U24" s="163">
        <f>ROUND(E24*T24,2)</f>
        <v>17.600000000000001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119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1"/>
      <c r="C25" s="194" t="s">
        <v>143</v>
      </c>
      <c r="D25" s="167"/>
      <c r="E25" s="170">
        <v>1.4016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126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10</v>
      </c>
      <c r="B26" s="161" t="s">
        <v>144</v>
      </c>
      <c r="C26" s="192" t="s">
        <v>145</v>
      </c>
      <c r="D26" s="163" t="s">
        <v>122</v>
      </c>
      <c r="E26" s="168">
        <v>1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3">
        <v>1.17E-3</v>
      </c>
      <c r="O26" s="163">
        <f>ROUND(E26*N26,5)</f>
        <v>1.17E-3</v>
      </c>
      <c r="P26" s="163">
        <v>7.5999999999999998E-2</v>
      </c>
      <c r="Q26" s="163">
        <f>ROUND(E26*P26,5)</f>
        <v>7.5999999999999998E-2</v>
      </c>
      <c r="R26" s="163"/>
      <c r="S26" s="163"/>
      <c r="T26" s="164">
        <v>0.93899999999999995</v>
      </c>
      <c r="U26" s="163">
        <f>ROUND(E26*T26,2)</f>
        <v>0.94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119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11</v>
      </c>
      <c r="B27" s="161" t="s">
        <v>146</v>
      </c>
      <c r="C27" s="192" t="s">
        <v>147</v>
      </c>
      <c r="D27" s="163" t="s">
        <v>122</v>
      </c>
      <c r="E27" s="168">
        <v>8.4525000000000006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63">
        <v>6.7000000000000002E-4</v>
      </c>
      <c r="O27" s="163">
        <f>ROUND(E27*N27,5)</f>
        <v>5.6600000000000001E-3</v>
      </c>
      <c r="P27" s="163">
        <v>0.18</v>
      </c>
      <c r="Q27" s="163">
        <f>ROUND(E27*P27,5)</f>
        <v>1.52145</v>
      </c>
      <c r="R27" s="163"/>
      <c r="S27" s="163"/>
      <c r="T27" s="164">
        <v>0.23200000000000001</v>
      </c>
      <c r="U27" s="163">
        <f>ROUND(E27*T27,2)</f>
        <v>1.96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119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1"/>
      <c r="C28" s="194" t="s">
        <v>148</v>
      </c>
      <c r="D28" s="167"/>
      <c r="E28" s="170">
        <v>8.4525000000000006</v>
      </c>
      <c r="F28" s="172"/>
      <c r="G28" s="172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126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">
      <c r="A29" s="155" t="s">
        <v>114</v>
      </c>
      <c r="B29" s="162" t="s">
        <v>73</v>
      </c>
      <c r="C29" s="193" t="s">
        <v>74</v>
      </c>
      <c r="D29" s="165"/>
      <c r="E29" s="169"/>
      <c r="F29" s="173"/>
      <c r="G29" s="173">
        <f>SUMIF(AE30:AE37,"&lt;&gt;NOR",G30:G37)</f>
        <v>0</v>
      </c>
      <c r="H29" s="173"/>
      <c r="I29" s="173">
        <f>SUM(I30:I37)</f>
        <v>0</v>
      </c>
      <c r="J29" s="173"/>
      <c r="K29" s="173">
        <f>SUM(K30:K37)</f>
        <v>0</v>
      </c>
      <c r="L29" s="173"/>
      <c r="M29" s="173">
        <f>SUM(M30:M37)</f>
        <v>0</v>
      </c>
      <c r="N29" s="165"/>
      <c r="O29" s="165">
        <f>SUM(O30:O37)</f>
        <v>6.7000000000000002E-4</v>
      </c>
      <c r="P29" s="165"/>
      <c r="Q29" s="165">
        <f>SUM(Q30:Q37)</f>
        <v>7.5999999999999998E-2</v>
      </c>
      <c r="R29" s="165"/>
      <c r="S29" s="165"/>
      <c r="T29" s="166"/>
      <c r="U29" s="165">
        <f>SUM(U30:U37)</f>
        <v>9.59</v>
      </c>
      <c r="AE29" t="s">
        <v>115</v>
      </c>
    </row>
    <row r="30" spans="1:60" outlineLevel="1" x14ac:dyDescent="0.2">
      <c r="A30" s="154">
        <v>12</v>
      </c>
      <c r="B30" s="161" t="s">
        <v>149</v>
      </c>
      <c r="C30" s="192" t="s">
        <v>150</v>
      </c>
      <c r="D30" s="163" t="s">
        <v>118</v>
      </c>
      <c r="E30" s="168">
        <v>1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63">
        <v>6.7000000000000002E-4</v>
      </c>
      <c r="O30" s="163">
        <f>ROUND(E30*N30,5)</f>
        <v>6.7000000000000002E-4</v>
      </c>
      <c r="P30" s="163">
        <v>1.2E-2</v>
      </c>
      <c r="Q30" s="163">
        <f>ROUND(E30*P30,5)</f>
        <v>1.2E-2</v>
      </c>
      <c r="R30" s="163"/>
      <c r="S30" s="163"/>
      <c r="T30" s="164">
        <v>0.61399999999999999</v>
      </c>
      <c r="U30" s="163">
        <f>ROUND(E30*T30,2)</f>
        <v>0.61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119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13</v>
      </c>
      <c r="B31" s="161" t="s">
        <v>151</v>
      </c>
      <c r="C31" s="192" t="s">
        <v>152</v>
      </c>
      <c r="D31" s="163" t="s">
        <v>118</v>
      </c>
      <c r="E31" s="168">
        <v>2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63">
        <v>0</v>
      </c>
      <c r="O31" s="163">
        <f>ROUND(E31*N31,5)</f>
        <v>0</v>
      </c>
      <c r="P31" s="163">
        <v>3.2000000000000001E-2</v>
      </c>
      <c r="Q31" s="163">
        <f>ROUND(E31*P31,5)</f>
        <v>6.4000000000000001E-2</v>
      </c>
      <c r="R31" s="163"/>
      <c r="S31" s="163"/>
      <c r="T31" s="164">
        <v>0.83699999999999997</v>
      </c>
      <c r="U31" s="163">
        <f>ROUND(E31*T31,2)</f>
        <v>1.67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119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14</v>
      </c>
      <c r="B32" s="161" t="s">
        <v>153</v>
      </c>
      <c r="C32" s="192" t="s">
        <v>154</v>
      </c>
      <c r="D32" s="163" t="s">
        <v>133</v>
      </c>
      <c r="E32" s="168">
        <v>5.1070000000000002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0.94199999999999995</v>
      </c>
      <c r="U32" s="163">
        <f>ROUND(E32*T32,2)</f>
        <v>4.8099999999999996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119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1"/>
      <c r="C33" s="194" t="s">
        <v>155</v>
      </c>
      <c r="D33" s="167"/>
      <c r="E33" s="170">
        <v>5.1070000000000002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126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15</v>
      </c>
      <c r="B34" s="161" t="s">
        <v>156</v>
      </c>
      <c r="C34" s="192" t="s">
        <v>157</v>
      </c>
      <c r="D34" s="163" t="s">
        <v>133</v>
      </c>
      <c r="E34" s="168">
        <v>5.1070000000000002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0.49</v>
      </c>
      <c r="U34" s="163">
        <f>ROUND(E34*T34,2)</f>
        <v>2.5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119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16</v>
      </c>
      <c r="B35" s="161" t="s">
        <v>158</v>
      </c>
      <c r="C35" s="192" t="s">
        <v>159</v>
      </c>
      <c r="D35" s="163" t="s">
        <v>133</v>
      </c>
      <c r="E35" s="168">
        <v>51.07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63">
        <v>0</v>
      </c>
      <c r="O35" s="163">
        <f>ROUND(E35*N35,5)</f>
        <v>0</v>
      </c>
      <c r="P35" s="163">
        <v>0</v>
      </c>
      <c r="Q35" s="163">
        <f>ROUND(E35*P35,5)</f>
        <v>0</v>
      </c>
      <c r="R35" s="163"/>
      <c r="S35" s="163"/>
      <c r="T35" s="164">
        <v>0</v>
      </c>
      <c r="U35" s="163">
        <f>ROUND(E35*T35,2)</f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119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1"/>
      <c r="C36" s="194" t="s">
        <v>160</v>
      </c>
      <c r="D36" s="167"/>
      <c r="E36" s="170">
        <v>51.07</v>
      </c>
      <c r="F36" s="172"/>
      <c r="G36" s="17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126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17</v>
      </c>
      <c r="B37" s="161" t="s">
        <v>161</v>
      </c>
      <c r="C37" s="192" t="s">
        <v>162</v>
      </c>
      <c r="D37" s="163" t="s">
        <v>133</v>
      </c>
      <c r="E37" s="168">
        <v>5.1070000000000002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63">
        <v>0</v>
      </c>
      <c r="O37" s="163">
        <f>ROUND(E37*N37,5)</f>
        <v>0</v>
      </c>
      <c r="P37" s="163">
        <v>0</v>
      </c>
      <c r="Q37" s="163">
        <f>ROUND(E37*P37,5)</f>
        <v>0</v>
      </c>
      <c r="R37" s="163"/>
      <c r="S37" s="163"/>
      <c r="T37" s="164">
        <v>0</v>
      </c>
      <c r="U37" s="163">
        <f>ROUND(E37*T37,2)</f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119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5" t="s">
        <v>114</v>
      </c>
      <c r="B38" s="162" t="s">
        <v>75</v>
      </c>
      <c r="C38" s="193" t="s">
        <v>76</v>
      </c>
      <c r="D38" s="165"/>
      <c r="E38" s="169"/>
      <c r="F38" s="173"/>
      <c r="G38" s="173">
        <f>SUMIF(AE39:AE40,"&lt;&gt;NOR",G39:G40)</f>
        <v>0</v>
      </c>
      <c r="H38" s="173"/>
      <c r="I38" s="173">
        <f>SUM(I39:I40)</f>
        <v>0</v>
      </c>
      <c r="J38" s="173"/>
      <c r="K38" s="173">
        <f>SUM(K39:K40)</f>
        <v>0</v>
      </c>
      <c r="L38" s="173"/>
      <c r="M38" s="173">
        <f>SUM(M39:M40)</f>
        <v>0</v>
      </c>
      <c r="N38" s="165"/>
      <c r="O38" s="165">
        <f>SUM(O39:O40)</f>
        <v>0</v>
      </c>
      <c r="P38" s="165"/>
      <c r="Q38" s="165">
        <f>SUM(Q39:Q40)</f>
        <v>0</v>
      </c>
      <c r="R38" s="165"/>
      <c r="S38" s="165"/>
      <c r="T38" s="166"/>
      <c r="U38" s="165">
        <f>SUM(U39:U40)</f>
        <v>3.63</v>
      </c>
      <c r="AE38" t="s">
        <v>115</v>
      </c>
    </row>
    <row r="39" spans="1:60" outlineLevel="1" x14ac:dyDescent="0.2">
      <c r="A39" s="154">
        <v>18</v>
      </c>
      <c r="B39" s="161" t="s">
        <v>163</v>
      </c>
      <c r="C39" s="192" t="s">
        <v>164</v>
      </c>
      <c r="D39" s="163" t="s">
        <v>133</v>
      </c>
      <c r="E39" s="168">
        <v>4.2569999999999997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0.85199999999999998</v>
      </c>
      <c r="U39" s="163">
        <f>ROUND(E39*T39,2)</f>
        <v>3.63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119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194" t="s">
        <v>165</v>
      </c>
      <c r="D40" s="167"/>
      <c r="E40" s="170">
        <v>4.2569999999999997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126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55" t="s">
        <v>114</v>
      </c>
      <c r="B41" s="162" t="s">
        <v>77</v>
      </c>
      <c r="C41" s="193" t="s">
        <v>78</v>
      </c>
      <c r="D41" s="165"/>
      <c r="E41" s="169"/>
      <c r="F41" s="173"/>
      <c r="G41" s="173">
        <f>SUMIF(AE42:AE44,"&lt;&gt;NOR",G42:G44)</f>
        <v>0</v>
      </c>
      <c r="H41" s="173"/>
      <c r="I41" s="173">
        <f>SUM(I42:I44)</f>
        <v>0</v>
      </c>
      <c r="J41" s="173"/>
      <c r="K41" s="173">
        <f>SUM(K42:K44)</f>
        <v>0</v>
      </c>
      <c r="L41" s="173"/>
      <c r="M41" s="173">
        <f>SUM(M42:M44)</f>
        <v>0</v>
      </c>
      <c r="N41" s="165"/>
      <c r="O41" s="165">
        <f>SUM(O42:O44)</f>
        <v>3.8899999999999997E-2</v>
      </c>
      <c r="P41" s="165"/>
      <c r="Q41" s="165">
        <f>SUM(Q42:Q44)</f>
        <v>0</v>
      </c>
      <c r="R41" s="165"/>
      <c r="S41" s="165"/>
      <c r="T41" s="166"/>
      <c r="U41" s="165">
        <f>SUM(U42:U44)</f>
        <v>2.48</v>
      </c>
      <c r="AE41" t="s">
        <v>115</v>
      </c>
    </row>
    <row r="42" spans="1:60" ht="22.5" outlineLevel="1" x14ac:dyDescent="0.2">
      <c r="A42" s="154">
        <v>19</v>
      </c>
      <c r="B42" s="161" t="s">
        <v>166</v>
      </c>
      <c r="C42" s="192" t="s">
        <v>167</v>
      </c>
      <c r="D42" s="163" t="s">
        <v>122</v>
      </c>
      <c r="E42" s="168">
        <v>1.5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9.6299999999999997E-3</v>
      </c>
      <c r="O42" s="163">
        <f>ROUND(E42*N42,5)</f>
        <v>1.4449999999999999E-2</v>
      </c>
      <c r="P42" s="163">
        <v>0</v>
      </c>
      <c r="Q42" s="163">
        <f>ROUND(E42*P42,5)</f>
        <v>0</v>
      </c>
      <c r="R42" s="163"/>
      <c r="S42" s="163"/>
      <c r="T42" s="164">
        <v>0.4</v>
      </c>
      <c r="U42" s="163">
        <f>ROUND(E42*T42,2)</f>
        <v>0.6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119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20</v>
      </c>
      <c r="B43" s="161" t="s">
        <v>168</v>
      </c>
      <c r="C43" s="192" t="s">
        <v>169</v>
      </c>
      <c r="D43" s="163" t="s">
        <v>118</v>
      </c>
      <c r="E43" s="168">
        <v>3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63">
        <v>8.1499999999999993E-3</v>
      </c>
      <c r="O43" s="163">
        <f>ROUND(E43*N43,5)</f>
        <v>2.445E-2</v>
      </c>
      <c r="P43" s="163">
        <v>0</v>
      </c>
      <c r="Q43" s="163">
        <f>ROUND(E43*P43,5)</f>
        <v>0</v>
      </c>
      <c r="R43" s="163"/>
      <c r="S43" s="163"/>
      <c r="T43" s="164">
        <v>0.628</v>
      </c>
      <c r="U43" s="163">
        <f>ROUND(E43*T43,2)</f>
        <v>1.88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119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21</v>
      </c>
      <c r="B44" s="161" t="s">
        <v>170</v>
      </c>
      <c r="C44" s="192" t="s">
        <v>171</v>
      </c>
      <c r="D44" s="163" t="s">
        <v>0</v>
      </c>
      <c r="E44" s="168">
        <v>21.23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</v>
      </c>
      <c r="U44" s="163">
        <f>ROUND(E44*T44,2)</f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119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55" t="s">
        <v>114</v>
      </c>
      <c r="B45" s="162" t="s">
        <v>79</v>
      </c>
      <c r="C45" s="193" t="s">
        <v>80</v>
      </c>
      <c r="D45" s="165"/>
      <c r="E45" s="169"/>
      <c r="F45" s="173"/>
      <c r="G45" s="173">
        <f>SUMIF(AE46:AE48,"&lt;&gt;NOR",G46:G48)</f>
        <v>0</v>
      </c>
      <c r="H45" s="173"/>
      <c r="I45" s="173">
        <f>SUM(I46:I48)</f>
        <v>0</v>
      </c>
      <c r="J45" s="173"/>
      <c r="K45" s="173">
        <f>SUM(K46:K48)</f>
        <v>0</v>
      </c>
      <c r="L45" s="173"/>
      <c r="M45" s="173">
        <f>SUM(M46:M48)</f>
        <v>0</v>
      </c>
      <c r="N45" s="165"/>
      <c r="O45" s="165">
        <f>SUM(O46:O48)</f>
        <v>0</v>
      </c>
      <c r="P45" s="165"/>
      <c r="Q45" s="165">
        <f>SUM(Q46:Q48)</f>
        <v>0</v>
      </c>
      <c r="R45" s="165"/>
      <c r="S45" s="165"/>
      <c r="T45" s="166"/>
      <c r="U45" s="165">
        <f>SUM(U46:U48)</f>
        <v>1.1000000000000001</v>
      </c>
      <c r="AE45" t="s">
        <v>115</v>
      </c>
    </row>
    <row r="46" spans="1:60" outlineLevel="1" x14ac:dyDescent="0.2">
      <c r="A46" s="154">
        <v>22</v>
      </c>
      <c r="B46" s="161" t="s">
        <v>172</v>
      </c>
      <c r="C46" s="192" t="s">
        <v>173</v>
      </c>
      <c r="D46" s="163" t="s">
        <v>118</v>
      </c>
      <c r="E46" s="168">
        <v>2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0.55000000000000004</v>
      </c>
      <c r="U46" s="163">
        <f>ROUND(E46*T46,2)</f>
        <v>1.1000000000000001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119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23</v>
      </c>
      <c r="B47" s="161" t="s">
        <v>174</v>
      </c>
      <c r="C47" s="192" t="s">
        <v>175</v>
      </c>
      <c r="D47" s="163" t="s">
        <v>118</v>
      </c>
      <c r="E47" s="168">
        <v>2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0</v>
      </c>
      <c r="N47" s="163">
        <v>0</v>
      </c>
      <c r="O47" s="163">
        <f>ROUND(E47*N47,5)</f>
        <v>0</v>
      </c>
      <c r="P47" s="163">
        <v>0</v>
      </c>
      <c r="Q47" s="163">
        <f>ROUND(E47*P47,5)</f>
        <v>0</v>
      </c>
      <c r="R47" s="163"/>
      <c r="S47" s="163"/>
      <c r="T47" s="164">
        <v>0</v>
      </c>
      <c r="U47" s="163">
        <f>ROUND(E47*T47,2)</f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119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24</v>
      </c>
      <c r="B48" s="161" t="s">
        <v>176</v>
      </c>
      <c r="C48" s="192" t="s">
        <v>177</v>
      </c>
      <c r="D48" s="163" t="s">
        <v>0</v>
      </c>
      <c r="E48" s="168">
        <v>9.7899999999999991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63">
        <v>0</v>
      </c>
      <c r="O48" s="163">
        <f>ROUND(E48*N48,5)</f>
        <v>0</v>
      </c>
      <c r="P48" s="163">
        <v>0</v>
      </c>
      <c r="Q48" s="163">
        <f>ROUND(E48*P48,5)</f>
        <v>0</v>
      </c>
      <c r="R48" s="163"/>
      <c r="S48" s="163"/>
      <c r="T48" s="164">
        <v>0</v>
      </c>
      <c r="U48" s="163">
        <f>ROUND(E48*T48,2)</f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119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x14ac:dyDescent="0.2">
      <c r="A49" s="155" t="s">
        <v>114</v>
      </c>
      <c r="B49" s="162" t="s">
        <v>81</v>
      </c>
      <c r="C49" s="193" t="s">
        <v>82</v>
      </c>
      <c r="D49" s="165"/>
      <c r="E49" s="169"/>
      <c r="F49" s="173"/>
      <c r="G49" s="173">
        <f>SUMIF(AE50:AE54,"&lt;&gt;NOR",G50:G54)</f>
        <v>0</v>
      </c>
      <c r="H49" s="173"/>
      <c r="I49" s="173">
        <f>SUM(I50:I54)</f>
        <v>0</v>
      </c>
      <c r="J49" s="173"/>
      <c r="K49" s="173">
        <f>SUM(K50:K54)</f>
        <v>0</v>
      </c>
      <c r="L49" s="173"/>
      <c r="M49" s="173">
        <f>SUM(M50:M54)</f>
        <v>0</v>
      </c>
      <c r="N49" s="165"/>
      <c r="O49" s="165">
        <f>SUM(O50:O54)</f>
        <v>3.4669999999999999E-2</v>
      </c>
      <c r="P49" s="165"/>
      <c r="Q49" s="165">
        <f>SUM(Q50:Q54)</f>
        <v>0</v>
      </c>
      <c r="R49" s="165"/>
      <c r="S49" s="165"/>
      <c r="T49" s="166"/>
      <c r="U49" s="165">
        <f>SUM(U50:U54)</f>
        <v>1</v>
      </c>
      <c r="AE49" t="s">
        <v>115</v>
      </c>
    </row>
    <row r="50" spans="1:60" outlineLevel="1" x14ac:dyDescent="0.2">
      <c r="A50" s="154">
        <v>25</v>
      </c>
      <c r="B50" s="161" t="s">
        <v>178</v>
      </c>
      <c r="C50" s="192" t="s">
        <v>179</v>
      </c>
      <c r="D50" s="163" t="s">
        <v>118</v>
      </c>
      <c r="E50" s="168">
        <v>1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63">
        <v>0</v>
      </c>
      <c r="O50" s="163">
        <f>ROUND(E50*N50,5)</f>
        <v>0</v>
      </c>
      <c r="P50" s="163">
        <v>0</v>
      </c>
      <c r="Q50" s="163">
        <f>ROUND(E50*P50,5)</f>
        <v>0</v>
      </c>
      <c r="R50" s="163"/>
      <c r="S50" s="163"/>
      <c r="T50" s="164">
        <v>0.998</v>
      </c>
      <c r="U50" s="163">
        <f>ROUND(E50*T50,2)</f>
        <v>1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180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26</v>
      </c>
      <c r="B51" s="161" t="s">
        <v>181</v>
      </c>
      <c r="C51" s="192" t="s">
        <v>182</v>
      </c>
      <c r="D51" s="163" t="s">
        <v>183</v>
      </c>
      <c r="E51" s="168">
        <v>110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63">
        <v>0</v>
      </c>
      <c r="O51" s="163">
        <f>ROUND(E51*N51,5)</f>
        <v>0</v>
      </c>
      <c r="P51" s="163">
        <v>0</v>
      </c>
      <c r="Q51" s="163">
        <f>ROUND(E51*P51,5)</f>
        <v>0</v>
      </c>
      <c r="R51" s="163"/>
      <c r="S51" s="163"/>
      <c r="T51" s="164">
        <v>0</v>
      </c>
      <c r="U51" s="163">
        <f>ROUND(E51*T51,2)</f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119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33.75" outlineLevel="1" x14ac:dyDescent="0.2">
      <c r="A52" s="154"/>
      <c r="B52" s="161"/>
      <c r="C52" s="270" t="s">
        <v>184</v>
      </c>
      <c r="D52" s="271"/>
      <c r="E52" s="272"/>
      <c r="F52" s="273"/>
      <c r="G52" s="274"/>
      <c r="H52" s="172"/>
      <c r="I52" s="172"/>
      <c r="J52" s="172"/>
      <c r="K52" s="172"/>
      <c r="L52" s="172"/>
      <c r="M52" s="172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185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6" t="str">
        <f>C52</f>
        <v>Ocelová konstrukce podporující odkouření kotlů nad střešní rovinou. Hlavní nosný profil 120/120/5, vzpěry 40/20/3. Celá konstrukce bude žárově pozinkována. Nosný profil bude kotven k nosnému zdivu pomocí chemických kotev a závitové tyče D 12 mm.</v>
      </c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27</v>
      </c>
      <c r="B53" s="161" t="s">
        <v>81</v>
      </c>
      <c r="C53" s="192" t="s">
        <v>186</v>
      </c>
      <c r="D53" s="163" t="s">
        <v>118</v>
      </c>
      <c r="E53" s="168">
        <v>1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63">
        <v>3.4669999999999999E-2</v>
      </c>
      <c r="O53" s="163">
        <f>ROUND(E53*N53,5)</f>
        <v>3.4669999999999999E-2</v>
      </c>
      <c r="P53" s="163">
        <v>0</v>
      </c>
      <c r="Q53" s="163">
        <f>ROUND(E53*P53,5)</f>
        <v>0</v>
      </c>
      <c r="R53" s="163"/>
      <c r="S53" s="163"/>
      <c r="T53" s="164">
        <v>0</v>
      </c>
      <c r="U53" s="163">
        <f>ROUND(E53*T53,2)</f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187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28</v>
      </c>
      <c r="B54" s="161" t="s">
        <v>188</v>
      </c>
      <c r="C54" s="192" t="s">
        <v>189</v>
      </c>
      <c r="D54" s="163" t="s">
        <v>0</v>
      </c>
      <c r="E54" s="168">
        <v>152.85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0</v>
      </c>
      <c r="U54" s="163">
        <f>ROUND(E54*T54,2)</f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119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x14ac:dyDescent="0.2">
      <c r="A55" s="155" t="s">
        <v>114</v>
      </c>
      <c r="B55" s="162" t="s">
        <v>83</v>
      </c>
      <c r="C55" s="193" t="s">
        <v>84</v>
      </c>
      <c r="D55" s="165"/>
      <c r="E55" s="169"/>
      <c r="F55" s="173"/>
      <c r="G55" s="173">
        <f>SUMIF(AE56:AE61,"&lt;&gt;NOR",G56:G61)</f>
        <v>0</v>
      </c>
      <c r="H55" s="173"/>
      <c r="I55" s="173">
        <f>SUM(I56:I61)</f>
        <v>0</v>
      </c>
      <c r="J55" s="173"/>
      <c r="K55" s="173">
        <f>SUM(K56:K61)</f>
        <v>0</v>
      </c>
      <c r="L55" s="173"/>
      <c r="M55" s="173">
        <f>SUM(M56:M61)</f>
        <v>0</v>
      </c>
      <c r="N55" s="165"/>
      <c r="O55" s="165">
        <f>SUM(O56:O61)</f>
        <v>9.7500000000000003E-2</v>
      </c>
      <c r="P55" s="165"/>
      <c r="Q55" s="165">
        <f>SUM(Q56:Q61)</f>
        <v>0</v>
      </c>
      <c r="R55" s="165"/>
      <c r="S55" s="165"/>
      <c r="T55" s="166"/>
      <c r="U55" s="165">
        <f>SUM(U56:U61)</f>
        <v>22.08</v>
      </c>
      <c r="AE55" t="s">
        <v>115</v>
      </c>
    </row>
    <row r="56" spans="1:60" outlineLevel="1" x14ac:dyDescent="0.2">
      <c r="A56" s="154">
        <v>29</v>
      </c>
      <c r="B56" s="161" t="s">
        <v>190</v>
      </c>
      <c r="C56" s="192" t="s">
        <v>191</v>
      </c>
      <c r="D56" s="163" t="s">
        <v>122</v>
      </c>
      <c r="E56" s="168">
        <v>17.52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63">
        <v>2.1000000000000001E-4</v>
      </c>
      <c r="O56" s="163">
        <f>ROUND(E56*N56,5)</f>
        <v>3.6800000000000001E-3</v>
      </c>
      <c r="P56" s="163">
        <v>0</v>
      </c>
      <c r="Q56" s="163">
        <f>ROUND(E56*P56,5)</f>
        <v>0</v>
      </c>
      <c r="R56" s="163"/>
      <c r="S56" s="163"/>
      <c r="T56" s="164">
        <v>0.05</v>
      </c>
      <c r="U56" s="163">
        <f>ROUND(E56*T56,2)</f>
        <v>0.88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119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30</v>
      </c>
      <c r="B57" s="161" t="s">
        <v>192</v>
      </c>
      <c r="C57" s="192" t="s">
        <v>193</v>
      </c>
      <c r="D57" s="163" t="s">
        <v>122</v>
      </c>
      <c r="E57" s="168">
        <v>17.52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63">
        <v>5.0400000000000002E-3</v>
      </c>
      <c r="O57" s="163">
        <f>ROUND(E57*N57,5)</f>
        <v>8.8300000000000003E-2</v>
      </c>
      <c r="P57" s="163">
        <v>0</v>
      </c>
      <c r="Q57" s="163">
        <f>ROUND(E57*P57,5)</f>
        <v>0</v>
      </c>
      <c r="R57" s="163"/>
      <c r="S57" s="163"/>
      <c r="T57" s="164">
        <v>0.97799999999999998</v>
      </c>
      <c r="U57" s="163">
        <f>ROUND(E57*T57,2)</f>
        <v>17.13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119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31</v>
      </c>
      <c r="B58" s="161" t="s">
        <v>194</v>
      </c>
      <c r="C58" s="192" t="s">
        <v>195</v>
      </c>
      <c r="D58" s="163" t="s">
        <v>196</v>
      </c>
      <c r="E58" s="168">
        <v>17.25</v>
      </c>
      <c r="F58" s="171"/>
      <c r="G58" s="172">
        <f>ROUND(E58*F58,2)</f>
        <v>0</v>
      </c>
      <c r="H58" s="171"/>
      <c r="I58" s="172">
        <f>ROUND(E58*H58,2)</f>
        <v>0</v>
      </c>
      <c r="J58" s="171"/>
      <c r="K58" s="172">
        <f>ROUND(E58*J58,2)</f>
        <v>0</v>
      </c>
      <c r="L58" s="172">
        <v>21</v>
      </c>
      <c r="M58" s="172">
        <f>G58*(1+L58/100)</f>
        <v>0</v>
      </c>
      <c r="N58" s="163">
        <v>3.2000000000000003E-4</v>
      </c>
      <c r="O58" s="163">
        <f>ROUND(E58*N58,5)</f>
        <v>5.5199999999999997E-3</v>
      </c>
      <c r="P58" s="163">
        <v>0</v>
      </c>
      <c r="Q58" s="163">
        <f>ROUND(E58*P58,5)</f>
        <v>0</v>
      </c>
      <c r="R58" s="163"/>
      <c r="S58" s="163"/>
      <c r="T58" s="164">
        <v>0.23599999999999999</v>
      </c>
      <c r="U58" s="163">
        <f>ROUND(E58*T58,2)</f>
        <v>4.07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119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32</v>
      </c>
      <c r="B59" s="161" t="s">
        <v>197</v>
      </c>
      <c r="C59" s="192" t="s">
        <v>198</v>
      </c>
      <c r="D59" s="163" t="s">
        <v>122</v>
      </c>
      <c r="E59" s="168">
        <v>20.207249999999998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0</v>
      </c>
      <c r="U59" s="163">
        <f>ROUND(E59*T59,2)</f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187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1"/>
      <c r="C60" s="194" t="s">
        <v>199</v>
      </c>
      <c r="D60" s="167"/>
      <c r="E60" s="170">
        <v>20.207249999999998</v>
      </c>
      <c r="F60" s="172"/>
      <c r="G60" s="172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126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33</v>
      </c>
      <c r="B61" s="161" t="s">
        <v>200</v>
      </c>
      <c r="C61" s="192" t="s">
        <v>201</v>
      </c>
      <c r="D61" s="163" t="s">
        <v>0</v>
      </c>
      <c r="E61" s="168">
        <v>254.31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21</v>
      </c>
      <c r="M61" s="172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119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x14ac:dyDescent="0.2">
      <c r="A62" s="155" t="s">
        <v>114</v>
      </c>
      <c r="B62" s="162" t="s">
        <v>85</v>
      </c>
      <c r="C62" s="193" t="s">
        <v>86</v>
      </c>
      <c r="D62" s="165"/>
      <c r="E62" s="169"/>
      <c r="F62" s="173"/>
      <c r="G62" s="173">
        <f>SUMIF(AE63:AE66,"&lt;&gt;NOR",G63:G66)</f>
        <v>0</v>
      </c>
      <c r="H62" s="173"/>
      <c r="I62" s="173">
        <f>SUM(I63:I66)</f>
        <v>0</v>
      </c>
      <c r="J62" s="173"/>
      <c r="K62" s="173">
        <f>SUM(K63:K66)</f>
        <v>0</v>
      </c>
      <c r="L62" s="173"/>
      <c r="M62" s="173">
        <f>SUM(M63:M66)</f>
        <v>0</v>
      </c>
      <c r="N62" s="165"/>
      <c r="O62" s="165">
        <f>SUM(O63:O66)</f>
        <v>2.5710000000000004E-2</v>
      </c>
      <c r="P62" s="165"/>
      <c r="Q62" s="165">
        <f>SUM(Q63:Q66)</f>
        <v>0</v>
      </c>
      <c r="R62" s="165"/>
      <c r="S62" s="165"/>
      <c r="T62" s="166"/>
      <c r="U62" s="165">
        <f>SUM(U63:U66)</f>
        <v>12.04</v>
      </c>
      <c r="AE62" t="s">
        <v>115</v>
      </c>
    </row>
    <row r="63" spans="1:60" outlineLevel="1" x14ac:dyDescent="0.2">
      <c r="A63" s="154">
        <v>34</v>
      </c>
      <c r="B63" s="161" t="s">
        <v>202</v>
      </c>
      <c r="C63" s="192" t="s">
        <v>203</v>
      </c>
      <c r="D63" s="163" t="s">
        <v>122</v>
      </c>
      <c r="E63" s="168">
        <v>59.78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63">
        <v>1.4999999999999999E-4</v>
      </c>
      <c r="O63" s="163">
        <f>ROUND(E63*N63,5)</f>
        <v>8.9700000000000005E-3</v>
      </c>
      <c r="P63" s="163">
        <v>0</v>
      </c>
      <c r="Q63" s="163">
        <f>ROUND(E63*P63,5)</f>
        <v>0</v>
      </c>
      <c r="R63" s="163"/>
      <c r="S63" s="163"/>
      <c r="T63" s="164">
        <v>3.2480000000000002E-2</v>
      </c>
      <c r="U63" s="163">
        <f>ROUND(E63*T63,2)</f>
        <v>1.94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119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1"/>
      <c r="C64" s="194" t="s">
        <v>204</v>
      </c>
      <c r="D64" s="167"/>
      <c r="E64" s="170">
        <v>59.78</v>
      </c>
      <c r="F64" s="172"/>
      <c r="G64" s="172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126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35</v>
      </c>
      <c r="B65" s="161" t="s">
        <v>205</v>
      </c>
      <c r="C65" s="192" t="s">
        <v>206</v>
      </c>
      <c r="D65" s="163" t="s">
        <v>122</v>
      </c>
      <c r="E65" s="168">
        <v>59.78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63">
        <v>2.7999999999999998E-4</v>
      </c>
      <c r="O65" s="163">
        <f>ROUND(E65*N65,5)</f>
        <v>1.6740000000000001E-2</v>
      </c>
      <c r="P65" s="163">
        <v>0</v>
      </c>
      <c r="Q65" s="163">
        <f>ROUND(E65*P65,5)</f>
        <v>0</v>
      </c>
      <c r="R65" s="163"/>
      <c r="S65" s="163"/>
      <c r="T65" s="164">
        <v>0.16897000000000001</v>
      </c>
      <c r="U65" s="163">
        <f>ROUND(E65*T65,2)</f>
        <v>10.1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119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4" t="s">
        <v>204</v>
      </c>
      <c r="D66" s="167"/>
      <c r="E66" s="170">
        <v>59.78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126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55" t="s">
        <v>114</v>
      </c>
      <c r="B67" s="162" t="s">
        <v>87</v>
      </c>
      <c r="C67" s="193" t="s">
        <v>26</v>
      </c>
      <c r="D67" s="165"/>
      <c r="E67" s="169"/>
      <c r="F67" s="173"/>
      <c r="G67" s="173">
        <f>SUMIF(AE68:AE68,"&lt;&gt;NOR",G68:G68)</f>
        <v>0</v>
      </c>
      <c r="H67" s="173"/>
      <c r="I67" s="173">
        <f>SUM(I68:I68)</f>
        <v>0</v>
      </c>
      <c r="J67" s="173"/>
      <c r="K67" s="173">
        <f>SUM(K68:K68)</f>
        <v>0</v>
      </c>
      <c r="L67" s="173"/>
      <c r="M67" s="173">
        <f>SUM(M68:M68)</f>
        <v>0</v>
      </c>
      <c r="N67" s="165"/>
      <c r="O67" s="165">
        <f>SUM(O68:O68)</f>
        <v>0</v>
      </c>
      <c r="P67" s="165"/>
      <c r="Q67" s="165">
        <f>SUM(Q68:Q68)</f>
        <v>0</v>
      </c>
      <c r="R67" s="165"/>
      <c r="S67" s="165"/>
      <c r="T67" s="166"/>
      <c r="U67" s="165">
        <f>SUM(U68:U68)</f>
        <v>0</v>
      </c>
      <c r="AE67" t="s">
        <v>115</v>
      </c>
    </row>
    <row r="68" spans="1:60" outlineLevel="1" x14ac:dyDescent="0.2">
      <c r="A68" s="181">
        <v>36</v>
      </c>
      <c r="B68" s="182" t="s">
        <v>207</v>
      </c>
      <c r="C68" s="195" t="s">
        <v>208</v>
      </c>
      <c r="D68" s="183" t="s">
        <v>209</v>
      </c>
      <c r="E68" s="184">
        <v>1</v>
      </c>
      <c r="F68" s="185"/>
      <c r="G68" s="186">
        <f>ROUND(E68*F68,2)</f>
        <v>0</v>
      </c>
      <c r="H68" s="185"/>
      <c r="I68" s="186">
        <f>ROUND(E68*H68,2)</f>
        <v>0</v>
      </c>
      <c r="J68" s="185"/>
      <c r="K68" s="186">
        <f>ROUND(E68*J68,2)</f>
        <v>0</v>
      </c>
      <c r="L68" s="186">
        <v>21</v>
      </c>
      <c r="M68" s="186">
        <f>G68*(1+L68/100)</f>
        <v>0</v>
      </c>
      <c r="N68" s="183">
        <v>0</v>
      </c>
      <c r="O68" s="183">
        <f>ROUND(E68*N68,5)</f>
        <v>0</v>
      </c>
      <c r="P68" s="183">
        <v>0</v>
      </c>
      <c r="Q68" s="183">
        <f>ROUND(E68*P68,5)</f>
        <v>0</v>
      </c>
      <c r="R68" s="183"/>
      <c r="S68" s="183"/>
      <c r="T68" s="187">
        <v>0</v>
      </c>
      <c r="U68" s="183">
        <f>ROUND(E68*T68,2)</f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119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x14ac:dyDescent="0.2">
      <c r="A69" s="6"/>
      <c r="B69" s="7" t="s">
        <v>210</v>
      </c>
      <c r="C69" s="196" t="s">
        <v>210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v>15</v>
      </c>
      <c r="AD69">
        <v>21</v>
      </c>
    </row>
    <row r="70" spans="1:60" x14ac:dyDescent="0.2">
      <c r="A70" s="188"/>
      <c r="B70" s="189">
        <v>26</v>
      </c>
      <c r="C70" s="197" t="s">
        <v>210</v>
      </c>
      <c r="D70" s="190"/>
      <c r="E70" s="190"/>
      <c r="F70" s="190"/>
      <c r="G70" s="191">
        <f>G8+G10+G14+G19+G21+G29+G38+G41+G45+G49+G55+G62+G67</f>
        <v>0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C70">
        <f>SUMIF(L7:L68,AC69,G7:G68)</f>
        <v>0</v>
      </c>
      <c r="AD70">
        <f>SUMIF(L7:L68,AD69,G7:G68)</f>
        <v>0</v>
      </c>
      <c r="AE70" t="s">
        <v>211</v>
      </c>
    </row>
    <row r="71" spans="1:60" x14ac:dyDescent="0.2">
      <c r="A71" s="6"/>
      <c r="B71" s="7" t="s">
        <v>210</v>
      </c>
      <c r="C71" s="196" t="s">
        <v>210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 x14ac:dyDescent="0.2">
      <c r="A72" s="6"/>
      <c r="B72" s="7" t="s">
        <v>210</v>
      </c>
      <c r="C72" s="196" t="s">
        <v>210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75">
        <v>33</v>
      </c>
      <c r="B73" s="275"/>
      <c r="C73" s="27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51"/>
      <c r="B74" s="252"/>
      <c r="C74" s="253"/>
      <c r="D74" s="252"/>
      <c r="E74" s="252"/>
      <c r="F74" s="252"/>
      <c r="G74" s="254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E74" t="s">
        <v>212</v>
      </c>
    </row>
    <row r="75" spans="1:60" x14ac:dyDescent="0.2">
      <c r="A75" s="255"/>
      <c r="B75" s="256"/>
      <c r="C75" s="257"/>
      <c r="D75" s="256"/>
      <c r="E75" s="256"/>
      <c r="F75" s="256"/>
      <c r="G75" s="258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55"/>
      <c r="B76" s="256"/>
      <c r="C76" s="257"/>
      <c r="D76" s="256"/>
      <c r="E76" s="256"/>
      <c r="F76" s="256"/>
      <c r="G76" s="258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55"/>
      <c r="B77" s="256"/>
      <c r="C77" s="257"/>
      <c r="D77" s="256"/>
      <c r="E77" s="256"/>
      <c r="F77" s="256"/>
      <c r="G77" s="258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9"/>
      <c r="B78" s="260"/>
      <c r="C78" s="261"/>
      <c r="D78" s="260"/>
      <c r="E78" s="260"/>
      <c r="F78" s="260"/>
      <c r="G78" s="262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6"/>
      <c r="B79" s="7" t="s">
        <v>210</v>
      </c>
      <c r="C79" s="196" t="s">
        <v>210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C80" s="198"/>
      <c r="AE80" t="s">
        <v>213</v>
      </c>
    </row>
  </sheetData>
  <mergeCells count="7">
    <mergeCell ref="A74:G78"/>
    <mergeCell ref="A1:G1"/>
    <mergeCell ref="C2:G2"/>
    <mergeCell ref="C3:G3"/>
    <mergeCell ref="C4:G4"/>
    <mergeCell ref="C52:G52"/>
    <mergeCell ref="A73:C7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2020-07-10T10:43:02Z</dcterms:modified>
</cp:coreProperties>
</file>